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nasbkc2\nscclriskdata\Circular\03092025-SOP MWPL\"/>
    </mc:Choice>
  </mc:AlternateContent>
  <xr:revisionPtr revIDLastSave="0" documentId="13_ncr:1_{8DE57794-7A73-4EE8-BEB6-7D34648430D5}" xr6:coauthVersionLast="47" xr6:coauthVersionMax="47" xr10:uidLastSave="{00000000-0000-0000-0000-000000000000}"/>
  <bookViews>
    <workbookView xWindow="-120" yWindow="-120" windowWidth="24240" windowHeight="13020" xr2:uid="{0D36F778-6D0F-4B9A-A34B-9D9EB4DEE04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6" i="1" l="1"/>
  <c r="K41" i="1"/>
  <c r="J41" i="1"/>
  <c r="L41" i="1" s="1"/>
  <c r="K37" i="1"/>
  <c r="J37" i="1"/>
  <c r="L37" i="1" s="1"/>
  <c r="K16" i="1"/>
  <c r="K33" i="1"/>
  <c r="J33" i="1"/>
  <c r="L33" i="1" s="1"/>
  <c r="P33" i="1" s="1"/>
  <c r="K11" i="1"/>
  <c r="J2" i="1"/>
  <c r="N2" i="1" s="1"/>
  <c r="K30" i="1"/>
  <c r="J30" i="1"/>
  <c r="N30" i="1" s="1"/>
  <c r="K25" i="1"/>
  <c r="J25" i="1"/>
  <c r="N25" i="1" s="1"/>
  <c r="K21" i="1"/>
  <c r="J21" i="1"/>
  <c r="L21" i="1" s="1"/>
  <c r="J16" i="1"/>
  <c r="J11" i="1"/>
  <c r="L11" i="1" s="1"/>
  <c r="P11" i="1" s="1"/>
  <c r="K6" i="1"/>
  <c r="J6" i="1"/>
  <c r="K2" i="1"/>
  <c r="N16" i="1" l="1"/>
  <c r="P16" i="1" s="1"/>
  <c r="L2" i="1"/>
  <c r="P2" i="1" s="1"/>
  <c r="N6" i="1"/>
  <c r="L30" i="1"/>
  <c r="P30" i="1" s="1"/>
  <c r="N11" i="1"/>
  <c r="L6" i="1"/>
  <c r="P6" i="1" s="1"/>
  <c r="N21" i="1"/>
  <c r="P21" i="1" s="1"/>
  <c r="L25" i="1"/>
  <c r="P25" i="1" s="1"/>
  <c r="N41" i="1"/>
  <c r="P41" i="1" s="1"/>
  <c r="N37" i="1"/>
  <c r="P37" i="1" s="1"/>
  <c r="N33" i="1"/>
</calcChain>
</file>

<file path=xl/sharedStrings.xml><?xml version="1.0" encoding="utf-8"?>
<sst xmlns="http://schemas.openxmlformats.org/spreadsheetml/2006/main" count="125" uniqueCount="24">
  <si>
    <t>Scenario No</t>
  </si>
  <si>
    <t>Instrument</t>
  </si>
  <si>
    <t>Symbol</t>
  </si>
  <si>
    <t>Expiry</t>
  </si>
  <si>
    <t>Option Type</t>
  </si>
  <si>
    <t>Strike Price</t>
  </si>
  <si>
    <t>Base Position</t>
  </si>
  <si>
    <t>EOD Position</t>
  </si>
  <si>
    <t>FutEq Base Positions</t>
  </si>
  <si>
    <t>FutEq EOD Positions</t>
  </si>
  <si>
    <t>Violation</t>
  </si>
  <si>
    <t>Violatated Quatity</t>
  </si>
  <si>
    <t>Underlying Price</t>
  </si>
  <si>
    <t>Penalty</t>
  </si>
  <si>
    <t>OPTSTK</t>
  </si>
  <si>
    <t>ABC</t>
  </si>
  <si>
    <t>CE</t>
  </si>
  <si>
    <t>PE</t>
  </si>
  <si>
    <t>FUTSTK</t>
  </si>
  <si>
    <t>FF</t>
  </si>
  <si>
    <t>Contract Delta as per 2:00 pm SPAN file</t>
  </si>
  <si>
    <t>Base Positions to be revised?</t>
  </si>
  <si>
    <t>N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</si>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</sst>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m\-yyyy"/>
    <numFmt numFmtId="165" formatCode="0.0"/>
  </numFmts>
  <fonts count="2" x14ac:knownFonts="1"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0" fontId="1" fillId="0" borderId="0" xfId="0" applyFont="1" applyAlignment="1">
      <alignment vertical="top" wrapText="1"/>
    </xf>
    <xf numFmtId="0" fontId="0" fillId="0" borderId="0" xfId="0" applyAlignment="1">
      <alignment vertical="center"/>
    </xf>
    <xf numFmtId="4" fontId="0" fillId="0" borderId="0" xfId="0" applyNumberFormat="1"/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B59B0-64F2-4B21-BC67-80C0D9BCB5B1}">
  <dimension ref="A1:S43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" x14ac:dyDescent="0.2"/>
  <cols>
    <col min="1" max="1" width="10.7109375" bestFit="1" customWidth="1"/>
    <col min="2" max="2" width="11" customWidth="1"/>
    <col min="3" max="3" width="6.85546875" bestFit="1" customWidth="1"/>
    <col min="4" max="4" width="11.140625" bestFit="1" customWidth="1"/>
    <col min="5" max="5" width="10.28515625" bestFit="1" customWidth="1"/>
    <col min="6" max="6" width="9.85546875" bestFit="1" customWidth="1"/>
    <col min="7" max="7" width="12" bestFit="1" customWidth="1"/>
    <col min="8" max="8" width="11.5703125" bestFit="1" customWidth="1"/>
    <col min="9" max="9" width="12.140625" bestFit="1" customWidth="1"/>
    <col min="10" max="10" width="18.28515625" bestFit="1" customWidth="1"/>
    <col min="11" max="11" width="17.85546875" bestFit="1" customWidth="1"/>
    <col min="12" max="12" width="7.7109375" bestFit="1" customWidth="1"/>
    <col min="13" max="13" width="8.5703125" bestFit="1" customWidth="1"/>
    <col min="14" max="14" width="14.5703125" bestFit="1" customWidth="1"/>
    <col min="15" max="15" width="14.42578125" bestFit="1" customWidth="1"/>
    <col min="16" max="16" width="7.7109375" bestFit="1" customWidth="1"/>
    <col min="18" max="19" width="10.28515625" bestFit="1" customWidth="1"/>
  </cols>
  <sheetData>
    <row r="1" spans="1:19" ht="48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20</v>
      </c>
      <c r="J1" s="2" t="s">
        <v>8</v>
      </c>
      <c r="K1" s="2" t="s">
        <v>9</v>
      </c>
      <c r="L1" s="2" t="s">
        <v>10</v>
      </c>
      <c r="M1" s="2" t="s">
        <v>21</v>
      </c>
      <c r="N1" s="2" t="s">
        <v>11</v>
      </c>
      <c r="O1" s="2" t="s">
        <v>12</v>
      </c>
      <c r="P1" s="2" t="s">
        <v>13</v>
      </c>
    </row>
    <row r="2" spans="1:19" x14ac:dyDescent="0.2">
      <c r="A2" s="5">
        <v>1</v>
      </c>
      <c r="B2" t="s">
        <v>18</v>
      </c>
      <c r="C2" t="s">
        <v>15</v>
      </c>
      <c r="D2" s="1">
        <v>45796</v>
      </c>
      <c r="E2">
        <v>22500</v>
      </c>
      <c r="F2" t="s">
        <v>16</v>
      </c>
      <c r="G2">
        <v>-10</v>
      </c>
      <c r="H2">
        <v>-10</v>
      </c>
      <c r="I2">
        <v>0.45</v>
      </c>
      <c r="J2" s="5">
        <f>+G2*I2+G3*I3+G4*I4</f>
        <v>9.5</v>
      </c>
      <c r="K2" s="5">
        <f>+H2*I2+H3*I3+H4*I4</f>
        <v>9.5</v>
      </c>
      <c r="L2" s="5" t="str">
        <f>IF(OR(SIGN(J2)=SIGN(K2),(K2=0)),IF(ROUND(ABS(K2),2)-ROUND(ABS(J2),2)&gt;0,"Y","N"),"Y")</f>
        <v>N</v>
      </c>
      <c r="M2" s="5" t="s">
        <v>22</v>
      </c>
      <c r="N2" s="5">
        <f>IF(SIGN(J2)=SIGN(K2),MAX(ROUND(ABS(K2),2)-ROUND(ABS(J2),2),0),ABS(K2))</f>
        <v>0</v>
      </c>
      <c r="O2" s="5">
        <v>22400</v>
      </c>
      <c r="P2" s="5">
        <f>IF(L2="Y",MAX(MIN(N2*O2*1%,100000),5000),0)</f>
        <v>0</v>
      </c>
    </row>
    <row r="3" spans="1:19" x14ac:dyDescent="0.2">
      <c r="A3" s="5"/>
      <c r="B3" t="s">
        <v>14</v>
      </c>
      <c r="C3" t="s">
        <v>15</v>
      </c>
      <c r="D3" s="1">
        <v>45796</v>
      </c>
      <c r="E3">
        <v>22300</v>
      </c>
      <c r="F3" t="s">
        <v>17</v>
      </c>
      <c r="G3">
        <v>-10</v>
      </c>
      <c r="H3">
        <v>-10</v>
      </c>
      <c r="I3">
        <v>-0.4</v>
      </c>
      <c r="J3" s="5"/>
      <c r="K3" s="5"/>
      <c r="L3" s="5"/>
      <c r="M3" s="5"/>
      <c r="N3" s="5"/>
      <c r="O3" s="5"/>
      <c r="P3" s="5"/>
    </row>
    <row r="4" spans="1:19" x14ac:dyDescent="0.2">
      <c r="A4" s="5"/>
      <c r="B4" t="s">
        <v>18</v>
      </c>
      <c r="C4" t="s">
        <v>15</v>
      </c>
      <c r="D4" s="1">
        <v>45796</v>
      </c>
      <c r="E4">
        <v>0</v>
      </c>
      <c r="F4" t="s">
        <v>19</v>
      </c>
      <c r="G4">
        <v>10</v>
      </c>
      <c r="H4">
        <v>10</v>
      </c>
      <c r="I4">
        <v>1</v>
      </c>
      <c r="J4" s="5"/>
      <c r="K4" s="5"/>
      <c r="L4" s="5"/>
      <c r="M4" s="5"/>
      <c r="N4" s="5"/>
      <c r="O4" s="5"/>
      <c r="P4" s="5"/>
    </row>
    <row r="5" spans="1:19" x14ac:dyDescent="0.2">
      <c r="J5" s="3"/>
      <c r="K5" s="3"/>
      <c r="L5" s="3"/>
      <c r="M5" s="3"/>
      <c r="N5" s="3"/>
      <c r="O5" s="3"/>
      <c r="P5" s="3"/>
    </row>
    <row r="6" spans="1:19" x14ac:dyDescent="0.2">
      <c r="A6" s="5">
        <v>2</v>
      </c>
      <c r="B6" t="s">
        <v>18</v>
      </c>
      <c r="C6" t="s">
        <v>15</v>
      </c>
      <c r="D6" s="1">
        <v>45796</v>
      </c>
      <c r="E6">
        <v>0</v>
      </c>
      <c r="F6" t="s">
        <v>19</v>
      </c>
      <c r="G6">
        <v>-10</v>
      </c>
      <c r="H6">
        <v>-10</v>
      </c>
      <c r="I6">
        <v>1</v>
      </c>
      <c r="J6" s="5">
        <f>+G6*I6+G7*I7+G8*I8+G9*I9</f>
        <v>-5.1999999999999993</v>
      </c>
      <c r="K6" s="6">
        <f>+H6*I6+H7*I7+H8*I8+H9*I9</f>
        <v>-5.2</v>
      </c>
      <c r="L6" s="5" t="str">
        <f>IF(OR(SIGN(J6)=SIGN(K6),(K6=0)),IF(ROUND(ABS(K6),2)-ROUND(ABS(J6),2)&gt;0,"Y","N"),"Y")</f>
        <v>N</v>
      </c>
      <c r="M6" s="5" t="s">
        <v>23</v>
      </c>
      <c r="N6" s="5">
        <f>IF(SIGN(J6)=SIGN(K6),MAX(ROUND(ABS(K6),2)-ROUND(ABS(J6),2),0),ABS(K6))</f>
        <v>0</v>
      </c>
      <c r="O6" s="5">
        <v>22400</v>
      </c>
      <c r="P6" s="5">
        <f>IF(L6="Y",MAX(MIN(N6*O6*1%,100000),5000),0)</f>
        <v>0</v>
      </c>
    </row>
    <row r="7" spans="1:19" x14ac:dyDescent="0.2">
      <c r="A7" s="5"/>
      <c r="B7" t="s">
        <v>14</v>
      </c>
      <c r="C7" t="s">
        <v>15</v>
      </c>
      <c r="D7" s="1">
        <v>45796</v>
      </c>
      <c r="E7">
        <v>22400</v>
      </c>
      <c r="F7" t="s">
        <v>16</v>
      </c>
      <c r="G7">
        <v>-10</v>
      </c>
      <c r="H7">
        <v>0</v>
      </c>
      <c r="I7">
        <v>0.52</v>
      </c>
      <c r="J7" s="5"/>
      <c r="K7" s="6"/>
      <c r="L7" s="5"/>
      <c r="M7" s="5"/>
      <c r="N7" s="5"/>
      <c r="O7" s="5"/>
      <c r="P7" s="5"/>
    </row>
    <row r="8" spans="1:19" x14ac:dyDescent="0.2">
      <c r="A8" s="5"/>
      <c r="B8" t="s">
        <v>18</v>
      </c>
      <c r="C8" t="s">
        <v>15</v>
      </c>
      <c r="D8" s="1">
        <v>45806</v>
      </c>
      <c r="E8">
        <v>0</v>
      </c>
      <c r="F8" t="s">
        <v>19</v>
      </c>
      <c r="G8">
        <v>10</v>
      </c>
      <c r="H8">
        <v>10</v>
      </c>
      <c r="I8">
        <v>1</v>
      </c>
      <c r="J8" s="5"/>
      <c r="K8" s="6"/>
      <c r="L8" s="5"/>
      <c r="M8" s="5"/>
      <c r="N8" s="5"/>
      <c r="O8" s="5"/>
      <c r="P8" s="5"/>
    </row>
    <row r="9" spans="1:19" x14ac:dyDescent="0.2">
      <c r="A9" s="5"/>
      <c r="B9" t="s">
        <v>14</v>
      </c>
      <c r="C9" t="s">
        <v>15</v>
      </c>
      <c r="D9" s="1">
        <v>45796</v>
      </c>
      <c r="E9">
        <v>22450</v>
      </c>
      <c r="F9" t="s">
        <v>17</v>
      </c>
      <c r="G9">
        <v>0</v>
      </c>
      <c r="H9">
        <v>10</v>
      </c>
      <c r="I9">
        <v>-0.52</v>
      </c>
      <c r="J9" s="5"/>
      <c r="K9" s="6"/>
      <c r="L9" s="5"/>
      <c r="M9" s="5"/>
      <c r="N9" s="5"/>
      <c r="O9" s="5"/>
      <c r="P9" s="5"/>
    </row>
    <row r="10" spans="1:19" x14ac:dyDescent="0.2">
      <c r="J10" s="3"/>
      <c r="K10" s="3"/>
      <c r="L10" s="3"/>
      <c r="M10" s="3"/>
      <c r="N10" s="3"/>
      <c r="O10" s="3"/>
      <c r="P10" s="3"/>
    </row>
    <row r="11" spans="1:19" x14ac:dyDescent="0.2">
      <c r="A11" s="5">
        <v>3</v>
      </c>
      <c r="B11" t="s">
        <v>18</v>
      </c>
      <c r="C11" t="s">
        <v>15</v>
      </c>
      <c r="D11" s="1">
        <v>45796</v>
      </c>
      <c r="E11">
        <v>0</v>
      </c>
      <c r="F11" t="s">
        <v>19</v>
      </c>
      <c r="G11">
        <v>-10</v>
      </c>
      <c r="H11">
        <v>-10</v>
      </c>
      <c r="I11">
        <v>1</v>
      </c>
      <c r="J11" s="5">
        <f>+G11*I11+G12*I12+G13*I13+G14*I14</f>
        <v>-5.1999999999999993</v>
      </c>
      <c r="K11" s="5">
        <f>+H11*I11+H12*I12+H13*I13+H14*I14</f>
        <v>-4</v>
      </c>
      <c r="L11" s="5" t="str">
        <f>IF(OR(SIGN(J11)=SIGN(K11),(K11=0)),IF(ROUND(ABS(K11),2)-ROUND(ABS(J11),2)&gt;0,"Y","N"),"Y")</f>
        <v>N</v>
      </c>
      <c r="M11" s="5" t="s">
        <v>23</v>
      </c>
      <c r="N11" s="5">
        <f>IF(SIGN(J11)=SIGN(K11),MAX(ROUND(ABS(K11),2)-ROUND(ABS(J11),2),0),ABS(K11))</f>
        <v>0</v>
      </c>
      <c r="O11" s="5">
        <v>22400</v>
      </c>
      <c r="P11" s="5">
        <f>IF(L11="Y",MAX(MIN(N11*O11*1%,100000),5000),0)</f>
        <v>0</v>
      </c>
    </row>
    <row r="12" spans="1:19" x14ac:dyDescent="0.2">
      <c r="A12" s="5"/>
      <c r="B12" t="s">
        <v>14</v>
      </c>
      <c r="C12" t="s">
        <v>15</v>
      </c>
      <c r="D12" s="1">
        <v>45796</v>
      </c>
      <c r="E12">
        <v>22400</v>
      </c>
      <c r="F12" t="s">
        <v>16</v>
      </c>
      <c r="G12">
        <v>-10</v>
      </c>
      <c r="H12">
        <v>0</v>
      </c>
      <c r="I12">
        <v>0.52</v>
      </c>
      <c r="J12" s="5"/>
      <c r="K12" s="5"/>
      <c r="L12" s="5"/>
      <c r="M12" s="5"/>
      <c r="N12" s="5"/>
      <c r="O12" s="5"/>
      <c r="P12" s="5"/>
    </row>
    <row r="13" spans="1:19" x14ac:dyDescent="0.2">
      <c r="A13" s="5"/>
      <c r="B13" t="s">
        <v>18</v>
      </c>
      <c r="C13" t="s">
        <v>15</v>
      </c>
      <c r="D13" s="1">
        <v>45806</v>
      </c>
      <c r="E13">
        <v>0</v>
      </c>
      <c r="F13" t="s">
        <v>19</v>
      </c>
      <c r="G13">
        <v>10</v>
      </c>
      <c r="H13">
        <v>10</v>
      </c>
      <c r="I13">
        <v>1</v>
      </c>
      <c r="J13" s="5"/>
      <c r="K13" s="5"/>
      <c r="L13" s="5"/>
      <c r="M13" s="5"/>
      <c r="N13" s="5"/>
      <c r="O13" s="5"/>
      <c r="P13" s="5"/>
    </row>
    <row r="14" spans="1:19" x14ac:dyDescent="0.2">
      <c r="A14" s="5"/>
      <c r="B14" t="s">
        <v>14</v>
      </c>
      <c r="C14" t="s">
        <v>15</v>
      </c>
      <c r="D14" s="1">
        <v>45796</v>
      </c>
      <c r="E14">
        <v>22300</v>
      </c>
      <c r="F14" t="s">
        <v>17</v>
      </c>
      <c r="G14">
        <v>0</v>
      </c>
      <c r="H14">
        <v>10</v>
      </c>
      <c r="I14">
        <v>-0.4</v>
      </c>
      <c r="J14" s="5"/>
      <c r="K14" s="5"/>
      <c r="L14" s="5"/>
      <c r="M14" s="5"/>
      <c r="N14" s="5"/>
      <c r="O14" s="5"/>
      <c r="P14" s="5"/>
    </row>
    <row r="15" spans="1:19" x14ac:dyDescent="0.2">
      <c r="J15" s="3"/>
      <c r="K15" s="3"/>
      <c r="L15" s="3"/>
      <c r="M15" s="3"/>
      <c r="N15" s="3"/>
      <c r="O15" s="3"/>
      <c r="P15" s="3"/>
    </row>
    <row r="16" spans="1:19" x14ac:dyDescent="0.2">
      <c r="A16" s="5">
        <v>4</v>
      </c>
      <c r="B16" t="s">
        <v>18</v>
      </c>
      <c r="C16" t="s">
        <v>15</v>
      </c>
      <c r="D16" s="1">
        <v>45796</v>
      </c>
      <c r="E16">
        <v>0</v>
      </c>
      <c r="F16" t="s">
        <v>19</v>
      </c>
      <c r="G16">
        <v>-10</v>
      </c>
      <c r="H16">
        <v>-10</v>
      </c>
      <c r="I16">
        <v>1</v>
      </c>
      <c r="J16" s="5">
        <f>+G16*I16+G17*I17+G18*I18+G19*I19</f>
        <v>-5.1999999999999993</v>
      </c>
      <c r="K16" s="5">
        <f>+H16*I16+H17*I17+H18*I18+H19*I19</f>
        <v>-5.5</v>
      </c>
      <c r="L16" s="5" t="str">
        <f>IF(OR(SIGN(J16)=SIGN(K16),(K16=0)),IF(ROUND(ABS(K16),2)-ROUND(ABS(J16),2)&gt;0,"Y","N"),"Y")</f>
        <v>Y</v>
      </c>
      <c r="M16" s="5" t="s">
        <v>22</v>
      </c>
      <c r="N16" s="5">
        <f>IF(SIGN(J16)=SIGN(K16),MAX(ROUND(ABS(K16),2)-ROUND(ABS(J16),2),0),ABS(K16))</f>
        <v>0.29999999999999982</v>
      </c>
      <c r="O16" s="5">
        <v>22400</v>
      </c>
      <c r="P16" s="5">
        <f>IF(L16="Y",MAX(MIN(N16*O16*1%,100000),5000),0)</f>
        <v>5000</v>
      </c>
      <c r="R16" s="4"/>
      <c r="S16" s="4"/>
    </row>
    <row r="17" spans="1:16" x14ac:dyDescent="0.2">
      <c r="A17" s="5"/>
      <c r="B17" t="s">
        <v>14</v>
      </c>
      <c r="C17" t="s">
        <v>15</v>
      </c>
      <c r="D17" s="1">
        <v>45796</v>
      </c>
      <c r="E17">
        <v>22400</v>
      </c>
      <c r="F17" t="s">
        <v>16</v>
      </c>
      <c r="G17">
        <v>-10</v>
      </c>
      <c r="H17">
        <v>0</v>
      </c>
      <c r="I17">
        <v>0.52</v>
      </c>
      <c r="J17" s="5"/>
      <c r="K17" s="5"/>
      <c r="L17" s="5"/>
      <c r="M17" s="5"/>
      <c r="N17" s="5"/>
      <c r="O17" s="5"/>
      <c r="P17" s="5"/>
    </row>
    <row r="18" spans="1:16" x14ac:dyDescent="0.2">
      <c r="A18" s="5"/>
      <c r="B18" t="s">
        <v>18</v>
      </c>
      <c r="C18" t="s">
        <v>15</v>
      </c>
      <c r="D18" s="1">
        <v>45806</v>
      </c>
      <c r="E18">
        <v>0</v>
      </c>
      <c r="F18" t="s">
        <v>19</v>
      </c>
      <c r="G18">
        <v>10</v>
      </c>
      <c r="H18">
        <v>10</v>
      </c>
      <c r="I18">
        <v>1</v>
      </c>
      <c r="J18" s="5"/>
      <c r="K18" s="5"/>
      <c r="L18" s="5"/>
      <c r="M18" s="5"/>
      <c r="N18" s="5"/>
      <c r="O18" s="5"/>
      <c r="P18" s="5"/>
    </row>
    <row r="19" spans="1:16" x14ac:dyDescent="0.2">
      <c r="A19" s="5"/>
      <c r="B19" t="s">
        <v>14</v>
      </c>
      <c r="C19" t="s">
        <v>15</v>
      </c>
      <c r="D19" s="1">
        <v>45796</v>
      </c>
      <c r="E19">
        <v>22500</v>
      </c>
      <c r="F19" t="s">
        <v>17</v>
      </c>
      <c r="G19">
        <v>0</v>
      </c>
      <c r="H19">
        <v>10</v>
      </c>
      <c r="I19">
        <v>-0.55000000000000004</v>
      </c>
      <c r="J19" s="5"/>
      <c r="K19" s="5"/>
      <c r="L19" s="5"/>
      <c r="M19" s="5"/>
      <c r="N19" s="5"/>
      <c r="O19" s="5"/>
      <c r="P19" s="5"/>
    </row>
    <row r="20" spans="1:16" x14ac:dyDescent="0.2">
      <c r="D20" s="1"/>
      <c r="J20" s="3"/>
      <c r="K20" s="3"/>
      <c r="L20" s="3"/>
      <c r="M20" s="3"/>
      <c r="N20" s="3"/>
      <c r="O20" s="3"/>
      <c r="P20" s="3"/>
    </row>
    <row r="21" spans="1:16" x14ac:dyDescent="0.2">
      <c r="A21" s="5">
        <v>5</v>
      </c>
      <c r="B21" t="s">
        <v>18</v>
      </c>
      <c r="C21" t="s">
        <v>15</v>
      </c>
      <c r="D21" s="1">
        <v>45796</v>
      </c>
      <c r="E21">
        <v>0</v>
      </c>
      <c r="F21" t="s">
        <v>19</v>
      </c>
      <c r="G21">
        <v>-10</v>
      </c>
      <c r="H21">
        <v>-10</v>
      </c>
      <c r="I21">
        <v>1</v>
      </c>
      <c r="J21" s="5">
        <f>+G21*I21+G22*I22+G23*I23</f>
        <v>-5.1999999999999993</v>
      </c>
      <c r="K21" s="5">
        <f>+H21*I21+H22*I22+H23*I23</f>
        <v>5.2</v>
      </c>
      <c r="L21" s="5" t="str">
        <f>IF(OR(SIGN(J21)=SIGN(K21),(K21=0)),IF(ROUND(ABS(K21),2)-ROUND(ABS(J21),2)&gt;0,"Y","N"),"Y")</f>
        <v>Y</v>
      </c>
      <c r="M21" s="5" t="s">
        <v>22</v>
      </c>
      <c r="N21" s="5">
        <f>IF(SIGN(J21)=SIGN(K21),MAX(ROUND(ABS(K21),2)-ROUND(ABS(J21),2),0),ABS(K21))</f>
        <v>5.2</v>
      </c>
      <c r="O21" s="5">
        <v>22400</v>
      </c>
      <c r="P21" s="5">
        <f>IF(L21="Y",MAX(MIN(N21*O21*1%,100000),5000),0)</f>
        <v>5000</v>
      </c>
    </row>
    <row r="22" spans="1:16" x14ac:dyDescent="0.2">
      <c r="A22" s="5"/>
      <c r="B22" t="s">
        <v>14</v>
      </c>
      <c r="C22" t="s">
        <v>15</v>
      </c>
      <c r="D22" s="1">
        <v>45796</v>
      </c>
      <c r="E22">
        <v>22400</v>
      </c>
      <c r="F22" t="s">
        <v>16</v>
      </c>
      <c r="G22">
        <v>-10</v>
      </c>
      <c r="H22">
        <v>10</v>
      </c>
      <c r="I22">
        <v>0.52</v>
      </c>
      <c r="J22" s="5"/>
      <c r="K22" s="5"/>
      <c r="L22" s="5"/>
      <c r="M22" s="5"/>
      <c r="N22" s="5"/>
      <c r="O22" s="5"/>
      <c r="P22" s="5"/>
    </row>
    <row r="23" spans="1:16" x14ac:dyDescent="0.2">
      <c r="A23" s="5"/>
      <c r="B23" t="s">
        <v>18</v>
      </c>
      <c r="C23" t="s">
        <v>15</v>
      </c>
      <c r="D23" s="1">
        <v>45806</v>
      </c>
      <c r="E23">
        <v>0</v>
      </c>
      <c r="F23" t="s">
        <v>19</v>
      </c>
      <c r="G23">
        <v>10</v>
      </c>
      <c r="H23">
        <v>10</v>
      </c>
      <c r="I23">
        <v>1</v>
      </c>
      <c r="J23" s="5"/>
      <c r="K23" s="5"/>
      <c r="L23" s="5"/>
      <c r="M23" s="5"/>
      <c r="N23" s="5"/>
      <c r="O23" s="5"/>
      <c r="P23" s="5"/>
    </row>
    <row r="24" spans="1:16" x14ac:dyDescent="0.2">
      <c r="J24" s="3"/>
      <c r="K24" s="3"/>
      <c r="L24" s="3"/>
      <c r="M24" s="3"/>
      <c r="N24" s="3"/>
      <c r="O24" s="3"/>
      <c r="P24" s="3"/>
    </row>
    <row r="25" spans="1:16" x14ac:dyDescent="0.2">
      <c r="A25" s="5">
        <v>6</v>
      </c>
      <c r="B25" t="s">
        <v>18</v>
      </c>
      <c r="C25" t="s">
        <v>15</v>
      </c>
      <c r="D25" s="1">
        <v>45796</v>
      </c>
      <c r="E25">
        <v>0</v>
      </c>
      <c r="F25" t="s">
        <v>19</v>
      </c>
      <c r="G25">
        <v>-10</v>
      </c>
      <c r="H25">
        <v>-10</v>
      </c>
      <c r="I25">
        <v>1</v>
      </c>
      <c r="J25" s="5">
        <f>+G25*I25+G26*I26+G27*I27+G28*I28</f>
        <v>-5.1999999999999993</v>
      </c>
      <c r="K25" s="5">
        <f>+H25*I25+H26*I26+H27*I27+H28*I28</f>
        <v>5.5</v>
      </c>
      <c r="L25" s="5" t="str">
        <f>IF(OR(SIGN(J25)=SIGN(K25),(K25=0)),IF(ROUND(ABS(K25),2)-ROUND(ABS(J25),2)&gt;0,"Y","N"),"Y")</f>
        <v>Y</v>
      </c>
      <c r="M25" s="5" t="s">
        <v>22</v>
      </c>
      <c r="N25" s="5">
        <f>IF(SIGN(J25)=SIGN(K25),MAX(ROUND(ABS(K25),2)-ROUND(ABS(J25),2),0),ABS(K25))</f>
        <v>5.5</v>
      </c>
      <c r="O25" s="5">
        <v>22400</v>
      </c>
      <c r="P25" s="5">
        <f>IF(L25="Y",MAX(MIN(N25*O25*1%,100000),5000),0)</f>
        <v>5000</v>
      </c>
    </row>
    <row r="26" spans="1:16" x14ac:dyDescent="0.2">
      <c r="A26" s="5"/>
      <c r="B26" t="s">
        <v>14</v>
      </c>
      <c r="C26" t="s">
        <v>15</v>
      </c>
      <c r="D26" s="1">
        <v>45796</v>
      </c>
      <c r="E26">
        <v>22400</v>
      </c>
      <c r="F26" t="s">
        <v>16</v>
      </c>
      <c r="G26">
        <v>-10</v>
      </c>
      <c r="H26">
        <v>0</v>
      </c>
      <c r="I26">
        <v>0.52</v>
      </c>
      <c r="J26" s="5"/>
      <c r="K26" s="5"/>
      <c r="L26" s="5"/>
      <c r="M26" s="5"/>
      <c r="N26" s="5"/>
      <c r="O26" s="5"/>
      <c r="P26" s="5"/>
    </row>
    <row r="27" spans="1:16" x14ac:dyDescent="0.2">
      <c r="A27" s="5"/>
      <c r="B27" t="s">
        <v>18</v>
      </c>
      <c r="C27" t="s">
        <v>15</v>
      </c>
      <c r="D27" s="1">
        <v>45806</v>
      </c>
      <c r="E27">
        <v>0</v>
      </c>
      <c r="F27" t="s">
        <v>19</v>
      </c>
      <c r="G27">
        <v>10</v>
      </c>
      <c r="H27">
        <v>10</v>
      </c>
      <c r="I27">
        <v>1</v>
      </c>
      <c r="J27" s="5"/>
      <c r="K27" s="5"/>
      <c r="L27" s="5"/>
      <c r="M27" s="5"/>
      <c r="N27" s="5"/>
      <c r="O27" s="5"/>
      <c r="P27" s="5"/>
    </row>
    <row r="28" spans="1:16" x14ac:dyDescent="0.2">
      <c r="A28" s="5"/>
      <c r="B28" t="s">
        <v>14</v>
      </c>
      <c r="C28" t="s">
        <v>15</v>
      </c>
      <c r="D28" s="1">
        <v>45796</v>
      </c>
      <c r="E28">
        <v>22500</v>
      </c>
      <c r="F28" t="s">
        <v>17</v>
      </c>
      <c r="G28">
        <v>0</v>
      </c>
      <c r="H28">
        <v>-10</v>
      </c>
      <c r="I28">
        <v>-0.55000000000000004</v>
      </c>
      <c r="J28" s="5"/>
      <c r="K28" s="5"/>
      <c r="L28" s="5"/>
      <c r="M28" s="5"/>
      <c r="N28" s="5"/>
      <c r="O28" s="5"/>
      <c r="P28" s="5"/>
    </row>
    <row r="29" spans="1:16" x14ac:dyDescent="0.2">
      <c r="J29" s="3"/>
      <c r="K29" s="3"/>
      <c r="L29" s="3"/>
      <c r="M29" s="3"/>
      <c r="N29" s="3"/>
      <c r="O29" s="3"/>
      <c r="P29" s="3"/>
    </row>
    <row r="30" spans="1:16" x14ac:dyDescent="0.2">
      <c r="A30" s="5">
        <v>7</v>
      </c>
      <c r="B30" t="s">
        <v>18</v>
      </c>
      <c r="C30" t="s">
        <v>15</v>
      </c>
      <c r="D30" s="1">
        <v>45796</v>
      </c>
      <c r="E30">
        <v>0</v>
      </c>
      <c r="F30" t="s">
        <v>19</v>
      </c>
      <c r="G30">
        <v>-10</v>
      </c>
      <c r="H30">
        <v>0</v>
      </c>
      <c r="I30">
        <v>1</v>
      </c>
      <c r="J30" s="5">
        <f>+G30*I30+G31*I31</f>
        <v>-10</v>
      </c>
      <c r="K30" s="5">
        <f>+H30*I30+H31*I31</f>
        <v>-10</v>
      </c>
      <c r="L30" s="5" t="str">
        <f>IF(OR(SIGN(J30)=SIGN(K30),(K30=0)),IF(ROUND(ABS(K30),2)-ROUND(ABS(J30),2)&gt;0,"Y","N"),"Y")</f>
        <v>N</v>
      </c>
      <c r="M30" s="5" t="s">
        <v>23</v>
      </c>
      <c r="N30" s="5">
        <f>IF(SIGN(J30)=SIGN(K30),MAX(ROUND(ABS(K30),2)-ROUND(ABS(J30),2),0),ABS(K30))</f>
        <v>0</v>
      </c>
      <c r="O30" s="5">
        <v>22400</v>
      </c>
      <c r="P30" s="5">
        <f>IF(L30="Y",MAX(MIN(N25*O25*1%,100000),5000),0)</f>
        <v>0</v>
      </c>
    </row>
    <row r="31" spans="1:16" x14ac:dyDescent="0.2">
      <c r="A31" s="5"/>
      <c r="B31" t="s">
        <v>18</v>
      </c>
      <c r="C31" t="s">
        <v>15</v>
      </c>
      <c r="D31" s="1">
        <v>45806</v>
      </c>
      <c r="E31">
        <v>0</v>
      </c>
      <c r="F31" t="s">
        <v>19</v>
      </c>
      <c r="G31">
        <v>0</v>
      </c>
      <c r="H31">
        <v>-10</v>
      </c>
      <c r="I31">
        <v>1</v>
      </c>
      <c r="J31" s="5"/>
      <c r="K31" s="5"/>
      <c r="L31" s="5"/>
      <c r="M31" s="5"/>
      <c r="N31" s="5"/>
      <c r="O31" s="5"/>
      <c r="P31" s="5"/>
    </row>
    <row r="32" spans="1:16" x14ac:dyDescent="0.2">
      <c r="J32" s="3"/>
      <c r="K32" s="3"/>
    </row>
    <row r="33" spans="1:16" x14ac:dyDescent="0.2">
      <c r="A33" s="5">
        <v>8</v>
      </c>
      <c r="B33" t="s">
        <v>18</v>
      </c>
      <c r="C33" t="s">
        <v>15</v>
      </c>
      <c r="D33" s="1">
        <v>45796</v>
      </c>
      <c r="E33">
        <v>0</v>
      </c>
      <c r="F33" t="s">
        <v>19</v>
      </c>
      <c r="G33">
        <v>-10</v>
      </c>
      <c r="H33">
        <v>0</v>
      </c>
      <c r="I33">
        <v>1</v>
      </c>
      <c r="J33" s="5">
        <f>+G33*I33+G34*I34+G35*I35</f>
        <v>-5.1999999999999993</v>
      </c>
      <c r="K33" s="5">
        <f>+H33*I33+H34*I34+H35*I35</f>
        <v>0</v>
      </c>
      <c r="L33" s="5" t="str">
        <f>IF(OR(SIGN(J33)=SIGN(K33),(K33=0)),IF(ROUND(ABS(K33),2)-ROUND(ABS(J33),2)&gt;0,"Y","N"),"Y")</f>
        <v>N</v>
      </c>
      <c r="M33" s="5" t="s">
        <v>23</v>
      </c>
      <c r="N33" s="5">
        <f>IF(SIGN(J33)=SIGN(K33),MAX(ROUND(ABS(K33),2)-ROUND(ABS(J33),2),0),ABS(K33))</f>
        <v>0</v>
      </c>
      <c r="O33" s="5">
        <v>22400</v>
      </c>
      <c r="P33" s="5">
        <f>IF(L33="Y",MAX(MIN(N33*O33*1%,100000),5000),0)</f>
        <v>0</v>
      </c>
    </row>
    <row r="34" spans="1:16" x14ac:dyDescent="0.2">
      <c r="A34" s="5"/>
      <c r="B34" t="s">
        <v>14</v>
      </c>
      <c r="C34" t="s">
        <v>15</v>
      </c>
      <c r="D34" s="1">
        <v>45796</v>
      </c>
      <c r="E34">
        <v>22400</v>
      </c>
      <c r="F34" t="s">
        <v>16</v>
      </c>
      <c r="G34">
        <v>-10</v>
      </c>
      <c r="H34">
        <v>0</v>
      </c>
      <c r="I34">
        <v>0.52</v>
      </c>
      <c r="J34" s="5"/>
      <c r="K34" s="5"/>
      <c r="L34" s="5"/>
      <c r="M34" s="5"/>
      <c r="N34" s="5"/>
      <c r="O34" s="5"/>
      <c r="P34" s="5"/>
    </row>
    <row r="35" spans="1:16" x14ac:dyDescent="0.2">
      <c r="A35" s="5"/>
      <c r="B35" t="s">
        <v>18</v>
      </c>
      <c r="C35" t="s">
        <v>15</v>
      </c>
      <c r="D35" s="1">
        <v>45806</v>
      </c>
      <c r="E35">
        <v>0</v>
      </c>
      <c r="F35" t="s">
        <v>19</v>
      </c>
      <c r="G35">
        <v>10</v>
      </c>
      <c r="H35">
        <v>0</v>
      </c>
      <c r="I35">
        <v>1</v>
      </c>
      <c r="J35" s="5"/>
      <c r="K35" s="5"/>
      <c r="L35" s="5"/>
      <c r="M35" s="5"/>
      <c r="N35" s="5"/>
      <c r="O35" s="5"/>
      <c r="P35" s="5"/>
    </row>
    <row r="37" spans="1:16" x14ac:dyDescent="0.2">
      <c r="A37" s="5">
        <v>9</v>
      </c>
      <c r="B37" t="s">
        <v>18</v>
      </c>
      <c r="C37" t="s">
        <v>15</v>
      </c>
      <c r="D37" s="1">
        <v>45796</v>
      </c>
      <c r="E37">
        <v>0</v>
      </c>
      <c r="F37" t="s">
        <v>19</v>
      </c>
      <c r="G37">
        <v>-10</v>
      </c>
      <c r="H37">
        <v>200</v>
      </c>
      <c r="I37">
        <v>1</v>
      </c>
      <c r="J37" s="5">
        <f>+G37*I37+G38*I38+G39*I39</f>
        <v>-5.1999999999999993</v>
      </c>
      <c r="K37" s="5">
        <f>+H37*I37+H38*I38+H39*I39</f>
        <v>200</v>
      </c>
      <c r="L37" s="5" t="str">
        <f>IF(OR(SIGN(J37)=SIGN(K37),(K37=0)),IF(ROUND(ABS(K37),2)-ROUND(ABS(J37),2)&gt;0,"Y","N"),"Y")</f>
        <v>Y</v>
      </c>
      <c r="M37" s="5" t="s">
        <v>22</v>
      </c>
      <c r="N37" s="5">
        <f>IF(SIGN(J37)=SIGN(K37),MAX(ROUND(ABS(K37),2)-ROUND(ABS(J37),2),0),ABS(K37))</f>
        <v>200</v>
      </c>
      <c r="O37" s="5">
        <v>22400</v>
      </c>
      <c r="P37" s="5">
        <f>IF(L37="Y",MAX(MIN(N37*O37*1%,100000),5000),0)</f>
        <v>44800</v>
      </c>
    </row>
    <row r="38" spans="1:16" x14ac:dyDescent="0.2">
      <c r="A38" s="5"/>
      <c r="B38" t="s">
        <v>14</v>
      </c>
      <c r="C38" t="s">
        <v>15</v>
      </c>
      <c r="D38" s="1">
        <v>45796</v>
      </c>
      <c r="E38">
        <v>22400</v>
      </c>
      <c r="F38" t="s">
        <v>16</v>
      </c>
      <c r="G38">
        <v>-10</v>
      </c>
      <c r="H38">
        <v>0</v>
      </c>
      <c r="I38">
        <v>0.52</v>
      </c>
      <c r="J38" s="5"/>
      <c r="K38" s="5"/>
      <c r="L38" s="5"/>
      <c r="M38" s="5"/>
      <c r="N38" s="5"/>
      <c r="O38" s="5"/>
      <c r="P38" s="5"/>
    </row>
    <row r="39" spans="1:16" x14ac:dyDescent="0.2">
      <c r="A39" s="5"/>
      <c r="B39" t="s">
        <v>18</v>
      </c>
      <c r="C39" t="s">
        <v>15</v>
      </c>
      <c r="D39" s="1">
        <v>45806</v>
      </c>
      <c r="E39">
        <v>0</v>
      </c>
      <c r="F39" t="s">
        <v>19</v>
      </c>
      <c r="G39">
        <v>10</v>
      </c>
      <c r="H39">
        <v>0</v>
      </c>
      <c r="I39">
        <v>1</v>
      </c>
      <c r="J39" s="5"/>
      <c r="K39" s="5"/>
      <c r="L39" s="5"/>
      <c r="M39" s="5"/>
      <c r="N39" s="5"/>
      <c r="O39" s="5"/>
      <c r="P39" s="5"/>
    </row>
    <row r="41" spans="1:16" x14ac:dyDescent="0.2">
      <c r="A41" s="5">
        <v>10</v>
      </c>
      <c r="B41" t="s">
        <v>18</v>
      </c>
      <c r="C41" t="s">
        <v>15</v>
      </c>
      <c r="D41" s="1">
        <v>45796</v>
      </c>
      <c r="E41">
        <v>0</v>
      </c>
      <c r="F41" t="s">
        <v>19</v>
      </c>
      <c r="G41">
        <v>-10</v>
      </c>
      <c r="H41">
        <v>10</v>
      </c>
      <c r="I41">
        <v>1</v>
      </c>
      <c r="J41" s="5">
        <f>+G41*I41+G42*I42+G43*I43</f>
        <v>-5.1999999999999993</v>
      </c>
      <c r="K41" s="5">
        <f>+H41*I41+H42*I42+H43*I43</f>
        <v>10</v>
      </c>
      <c r="L41" s="5" t="str">
        <f>IF(OR(SIGN(J41)=SIGN(K41),(K41=0)),IF(ROUND(ABS(K41),2)-ROUND(ABS(J41),2)&gt;0,"Y","N"),"Y")</f>
        <v>Y</v>
      </c>
      <c r="M41" s="5" t="s">
        <v>22</v>
      </c>
      <c r="N41" s="5">
        <f>IF(SIGN(J41)=SIGN(K41),MAX(ROUND(ABS(K41),2)-ROUND(ABS(J41),2),0),ABS(K41))</f>
        <v>10</v>
      </c>
      <c r="O41" s="5">
        <v>22400</v>
      </c>
      <c r="P41" s="5">
        <f>IF(L41="Y",MAX(MIN(N41*O41*1%,100000),5000),0)</f>
        <v>5000</v>
      </c>
    </row>
    <row r="42" spans="1:16" x14ac:dyDescent="0.2">
      <c r="A42" s="5"/>
      <c r="B42" t="s">
        <v>14</v>
      </c>
      <c r="C42" t="s">
        <v>15</v>
      </c>
      <c r="D42" s="1">
        <v>45796</v>
      </c>
      <c r="E42">
        <v>22400</v>
      </c>
      <c r="F42" t="s">
        <v>16</v>
      </c>
      <c r="G42">
        <v>-10</v>
      </c>
      <c r="H42">
        <v>0</v>
      </c>
      <c r="I42">
        <v>0.52</v>
      </c>
      <c r="J42" s="5"/>
      <c r="K42" s="5"/>
      <c r="L42" s="5"/>
      <c r="M42" s="5"/>
      <c r="N42" s="5"/>
      <c r="O42" s="5"/>
      <c r="P42" s="5"/>
    </row>
    <row r="43" spans="1:16" x14ac:dyDescent="0.2">
      <c r="A43" s="5"/>
      <c r="B43" t="s">
        <v>18</v>
      </c>
      <c r="C43" t="s">
        <v>15</v>
      </c>
      <c r="D43" s="1">
        <v>45806</v>
      </c>
      <c r="E43">
        <v>0</v>
      </c>
      <c r="F43" t="s">
        <v>19</v>
      </c>
      <c r="G43">
        <v>10</v>
      </c>
      <c r="H43">
        <v>0</v>
      </c>
      <c r="I43">
        <v>1</v>
      </c>
      <c r="J43" s="5"/>
      <c r="K43" s="5"/>
      <c r="L43" s="5"/>
      <c r="M43" s="5"/>
      <c r="N43" s="5"/>
      <c r="O43" s="5"/>
      <c r="P43" s="5"/>
    </row>
  </sheetData>
  <mergeCells count="80">
    <mergeCell ref="M16:M19"/>
    <mergeCell ref="M21:M23"/>
    <mergeCell ref="M25:M28"/>
    <mergeCell ref="M30:M31"/>
    <mergeCell ref="M33:M35"/>
    <mergeCell ref="O41:O43"/>
    <mergeCell ref="P41:P43"/>
    <mergeCell ref="A41:A43"/>
    <mergeCell ref="J41:J43"/>
    <mergeCell ref="K41:K43"/>
    <mergeCell ref="L41:L43"/>
    <mergeCell ref="N41:N43"/>
    <mergeCell ref="M41:M43"/>
    <mergeCell ref="O37:O39"/>
    <mergeCell ref="P37:P39"/>
    <mergeCell ref="O33:O35"/>
    <mergeCell ref="P33:P35"/>
    <mergeCell ref="A33:A35"/>
    <mergeCell ref="J33:J35"/>
    <mergeCell ref="K33:K35"/>
    <mergeCell ref="L33:L35"/>
    <mergeCell ref="N33:N35"/>
    <mergeCell ref="A37:A39"/>
    <mergeCell ref="J37:J39"/>
    <mergeCell ref="K37:K39"/>
    <mergeCell ref="L37:L39"/>
    <mergeCell ref="N37:N39"/>
    <mergeCell ref="M37:M39"/>
    <mergeCell ref="J25:J28"/>
    <mergeCell ref="K25:K28"/>
    <mergeCell ref="J30:J31"/>
    <mergeCell ref="K30:K31"/>
    <mergeCell ref="A25:A28"/>
    <mergeCell ref="A30:A31"/>
    <mergeCell ref="A2:A4"/>
    <mergeCell ref="J6:J9"/>
    <mergeCell ref="K6:K9"/>
    <mergeCell ref="L6:L9"/>
    <mergeCell ref="N6:N9"/>
    <mergeCell ref="J2:J4"/>
    <mergeCell ref="K2:K4"/>
    <mergeCell ref="L2:L4"/>
    <mergeCell ref="N2:N4"/>
    <mergeCell ref="M2:M4"/>
    <mergeCell ref="M6:M9"/>
    <mergeCell ref="L16:L19"/>
    <mergeCell ref="N16:N19"/>
    <mergeCell ref="O16:O19"/>
    <mergeCell ref="P6:P9"/>
    <mergeCell ref="A6:A9"/>
    <mergeCell ref="J11:J14"/>
    <mergeCell ref="K11:K14"/>
    <mergeCell ref="L11:L14"/>
    <mergeCell ref="N11:N14"/>
    <mergeCell ref="O11:O14"/>
    <mergeCell ref="P11:P14"/>
    <mergeCell ref="A11:A14"/>
    <mergeCell ref="O6:O9"/>
    <mergeCell ref="A16:A19"/>
    <mergeCell ref="P16:P19"/>
    <mergeCell ref="M11:M14"/>
    <mergeCell ref="J21:J23"/>
    <mergeCell ref="A21:A23"/>
    <mergeCell ref="K21:K23"/>
    <mergeCell ref="J16:J19"/>
    <mergeCell ref="K16:K19"/>
    <mergeCell ref="L21:L23"/>
    <mergeCell ref="L25:L28"/>
    <mergeCell ref="L30:L31"/>
    <mergeCell ref="N21:N23"/>
    <mergeCell ref="N25:N28"/>
    <mergeCell ref="N30:N31"/>
    <mergeCell ref="P2:P4"/>
    <mergeCell ref="O21:O23"/>
    <mergeCell ref="O25:O28"/>
    <mergeCell ref="O30:O31"/>
    <mergeCell ref="P30:P31"/>
    <mergeCell ref="P25:P28"/>
    <mergeCell ref="P21:P23"/>
    <mergeCell ref="O2:O4"/>
  </mergeCells>
  <printOptions horizontalCentered="1"/>
  <pageMargins left="0.7" right="0.7" top="0.75" bottom="0.75" header="0.3" footer="0.3"/>
  <pageSetup paperSize="9" orientation="portrait" verticalDpi="0" r:id="rId1"/>
  <headerFooter>
    <oddFooter>&amp;C_x000D_&amp;1#&amp;"Calibri"&amp;10&amp;K008000 Non-Confidential&amp;L&amp;"Arial"&amp;8&amp;KFF8B3D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2025-06-24 13:05:40</KDate>
  <Classification>CONFIDENTIAL</Classification>
  <Subclassification/>
  <HostName>BSEF15EL01</HostName>
  <Domain_User>BSELTD/sushant.majhi</Domain_User>
  <IPAdd>10.228.63.174</IPAdd>
  <FilePath>C:\Users\sushant.majhi\AppData\Local\Microsoft\Windows\INetCache\Content.Outlook\8636QS2J\MWPL_BAN_Period Violation Example (002).xlsx</FilePath>
  <KID>BC0FF377932B638863671403655334</KID>
  <UniqueName/>
  <Suggested/>
  <Justification/>
</Klassify>
</file>

<file path=customXml/itemProps1.xml><?xml version="1.0" encoding="utf-8"?>
<ds:datastoreItem xmlns:ds="http://schemas.openxmlformats.org/officeDocument/2006/customXml" ds:itemID="{E96500CB-8099-4C88-99DA-15DEE6AF344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Huzefa Mahuvawala (RISK AND COLLATERALS)</dc:creator>
  <cp:keywords>CONFIDENTIAL</cp:keywords>
  <cp:lastModifiedBy>Nimesh Gandhi (RISK OPERATIONS)</cp:lastModifiedBy>
  <dcterms:created xsi:type="dcterms:W3CDTF">2025-06-13T08:06:09Z</dcterms:created>
  <dcterms:modified xsi:type="dcterms:W3CDTF">2025-09-08T09:21:00Z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2025-06-13T10:38:40Z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787ff541-14a7-4c99-95a9-49ef3fdda6e7</vt:lpwstr>
  </property>
  <property fmtid="{D5CDD505-2E9C-101B-9397-08002B2CF9AE}" pid="8" name="MSIP_Label_305f50f5-e953-4c63-867b-388561f41989_ContentBits">
    <vt:lpwstr>2</vt:lpwstr>
  </property>
  <property fmtid="{D5CDD505-2E9C-101B-9397-08002B2CF9AE}" pid="9" name="MSIP_Label_305f50f5-e953-4c63-867b-388561f41989_Tag">
    <vt:lpwstr>10, 0, 1, 1</vt:lpwstr>
  </property>
  <property fmtid="{D5CDD505-2E9C-101B-9397-08002B2CF9AE}" pid="10" name="Classification">
    <vt:lpwstr>CONFIDENTIAL</vt:lpwstr>
  </property>
  <property fmtid="{D5CDD505-2E9C-101B-9397-08002B2CF9AE}" pid="11" name="Rules">
    <vt:lpwstr/>
  </property>
  <property fmtid="{D5CDD505-2E9C-101B-9397-08002B2CF9AE}" pid="12" name="KID">
    <vt:lpwstr>BC0FF377932B638863671403655334</vt:lpwstr>
  </property>
</Properties>
</file>